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Scheitel" sheetId="1" r:id="rId1"/>
    <sheet name="Normal" sheetId="2" r:id="rId2"/>
    <sheet name="Normal (2)" sheetId="3" r:id="rId3"/>
    <sheet name="ABC" sheetId="4" r:id="rId4"/>
  </sheets>
  <definedNames/>
  <calcPr fullCalcOnLoad="1"/>
</workbook>
</file>

<file path=xl/sharedStrings.xml><?xml version="1.0" encoding="utf-8"?>
<sst xmlns="http://schemas.openxmlformats.org/spreadsheetml/2006/main" count="49" uniqueCount="23">
  <si>
    <t>a</t>
  </si>
  <si>
    <t>b</t>
  </si>
  <si>
    <t>c</t>
  </si>
  <si>
    <t>x</t>
  </si>
  <si>
    <t>f(x)</t>
  </si>
  <si>
    <t>|</t>
  </si>
  <si>
    <t>)</t>
  </si>
  <si>
    <r>
      <t>S</t>
    </r>
    <r>
      <rPr>
        <sz val="10"/>
        <rFont val="Arial"/>
        <family val="0"/>
      </rPr>
      <t xml:space="preserve"> (</t>
    </r>
  </si>
  <si>
    <t>Scheitelpunkt:</t>
  </si>
  <si>
    <t>Nullstellen:</t>
  </si>
  <si>
    <t>=</t>
  </si>
  <si>
    <t>Punkte</t>
  </si>
  <si>
    <t>A (</t>
  </si>
  <si>
    <t>B (</t>
  </si>
  <si>
    <t>C (</t>
  </si>
  <si>
    <t>f ( x ) =</t>
  </si>
  <si>
    <t>a + (</t>
  </si>
  <si>
    <t>) b + c =</t>
  </si>
  <si>
    <t>D =</t>
  </si>
  <si>
    <t xml:space="preserve">D1 = </t>
  </si>
  <si>
    <t>D2 =</t>
  </si>
  <si>
    <t>D3 =</t>
  </si>
  <si>
    <r>
      <t>a 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b x + c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</si>
</sst>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Scheitel!$B$5:$B$25</c:f>
              <c:numCache/>
            </c:numRef>
          </c:xVal>
          <c:yVal>
            <c:numRef>
              <c:f>Scheitel!$C$5:$C$25</c:f>
              <c:numCache/>
            </c:numRef>
          </c:yVal>
          <c:smooth val="1"/>
        </c:ser>
        <c:axId val="60270209"/>
        <c:axId val="5560970"/>
      </c:scatterChart>
      <c:valAx>
        <c:axId val="60270209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crossBetween val="midCat"/>
        <c:dispUnits/>
        <c:majorUnit val="1"/>
        <c:minorUnit val="0.1"/>
      </c:valAx>
      <c:valAx>
        <c:axId val="556097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270209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Normal!$B$5:$B$25</c:f>
              <c:numCache/>
            </c:numRef>
          </c:xVal>
          <c:yVal>
            <c:numRef>
              <c:f>Normal!$C$5:$C$25</c:f>
              <c:numCache/>
            </c:numRef>
          </c:yVal>
          <c:smooth val="1"/>
        </c:ser>
        <c:axId val="50048731"/>
        <c:axId val="47785396"/>
      </c:scatterChart>
      <c:valAx>
        <c:axId val="5004873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midCat"/>
        <c:dispUnits/>
        <c:majorUnit val="1"/>
        <c:minorUnit val="0.1"/>
      </c:valAx>
      <c:valAx>
        <c:axId val="4778539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(2)'!$B$5:$B$25</c:f>
              <c:numCache/>
            </c:numRef>
          </c:xVal>
          <c:yVal>
            <c:numRef>
              <c:f>'Normal (2)'!$C$5:$C$25</c:f>
              <c:numCache/>
            </c:numRef>
          </c:yVal>
          <c:smooth val="1"/>
        </c:ser>
        <c:axId val="27415381"/>
        <c:axId val="45411838"/>
      </c:scatterChart>
      <c:valAx>
        <c:axId val="2741538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crossBetween val="midCat"/>
        <c:dispUnits/>
        <c:majorUnit val="1"/>
        <c:minorUnit val="0.1"/>
      </c:valAx>
      <c:valAx>
        <c:axId val="4541183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415381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ABC!$B$17:$B$37</c:f>
              <c:numCache/>
            </c:numRef>
          </c:xVal>
          <c:yVal>
            <c:numRef>
              <c:f>ABC!$C$17:$C$37</c:f>
              <c:numCache/>
            </c:numRef>
          </c:yVal>
          <c:smooth val="1"/>
        </c:ser>
        <c:axId val="6053359"/>
        <c:axId val="54480232"/>
      </c:scatterChart>
      <c:valAx>
        <c:axId val="6053359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crossBetween val="midCat"/>
        <c:dispUnits/>
        <c:majorUnit val="1"/>
        <c:minorUnit val="0.1"/>
      </c:valAx>
      <c:valAx>
        <c:axId val="5448023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053359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28575</xdr:rowOff>
    </xdr:from>
    <xdr:to>
      <xdr:col>10</xdr:col>
      <xdr:colOff>342900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85950" y="533400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15</xdr:row>
      <xdr:rowOff>28575</xdr:rowOff>
    </xdr:from>
    <xdr:to>
      <xdr:col>10</xdr:col>
      <xdr:colOff>342900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85950" y="2333625"/>
        <a:ext cx="4476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showGridLines="0" workbookViewId="0" topLeftCell="A1">
      <selection activeCell="K2" sqref="K2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0.2</v>
      </c>
      <c r="D2" s="1" t="s">
        <v>1</v>
      </c>
      <c r="E2" s="10">
        <v>2</v>
      </c>
      <c r="F2" s="1" t="s">
        <v>2</v>
      </c>
      <c r="G2" s="10">
        <v>-4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>C$2*(B5-E$2)^2+G$2</f>
        <v>24.8</v>
      </c>
    </row>
    <row r="6" spans="2:3" ht="12.75">
      <c r="B6" s="4">
        <v>-9</v>
      </c>
      <c r="C6" s="8">
        <f aca="true" t="shared" si="0" ref="C6:C25">C$2*(B6-E$2)^2+G$2</f>
        <v>20.200000000000003</v>
      </c>
    </row>
    <row r="7" spans="2:3" ht="12.75">
      <c r="B7" s="4">
        <v>-8</v>
      </c>
      <c r="C7" s="8">
        <f t="shared" si="0"/>
        <v>16</v>
      </c>
    </row>
    <row r="8" spans="2:3" ht="12.75">
      <c r="B8" s="4">
        <v>-7</v>
      </c>
      <c r="C8" s="8">
        <f t="shared" si="0"/>
        <v>12.2</v>
      </c>
    </row>
    <row r="9" spans="2:3" ht="12.75">
      <c r="B9" s="4">
        <v>-6</v>
      </c>
      <c r="C9" s="8">
        <f t="shared" si="0"/>
        <v>8.8</v>
      </c>
    </row>
    <row r="10" spans="2:3" ht="12.75">
      <c r="B10" s="4">
        <v>-5</v>
      </c>
      <c r="C10" s="8">
        <f t="shared" si="0"/>
        <v>5.800000000000001</v>
      </c>
    </row>
    <row r="11" spans="2:3" ht="12.75">
      <c r="B11" s="4">
        <v>-4</v>
      </c>
      <c r="C11" s="8">
        <f t="shared" si="0"/>
        <v>3.2</v>
      </c>
    </row>
    <row r="12" spans="2:3" ht="12.75">
      <c r="B12" s="4">
        <v>-3</v>
      </c>
      <c r="C12" s="8">
        <f t="shared" si="0"/>
        <v>1</v>
      </c>
    </row>
    <row r="13" spans="2:3" ht="12.75">
      <c r="B13" s="4">
        <v>-2</v>
      </c>
      <c r="C13" s="8">
        <f t="shared" si="0"/>
        <v>-0.7999999999999998</v>
      </c>
    </row>
    <row r="14" spans="2:3" ht="12.75">
      <c r="B14" s="4">
        <v>-1</v>
      </c>
      <c r="C14" s="8">
        <f t="shared" si="0"/>
        <v>-2.2</v>
      </c>
    </row>
    <row r="15" spans="2:3" ht="12.75">
      <c r="B15" s="4">
        <v>0</v>
      </c>
      <c r="C15" s="8">
        <f t="shared" si="0"/>
        <v>-3.2</v>
      </c>
    </row>
    <row r="16" spans="2:3" ht="12.75">
      <c r="B16" s="4">
        <v>1</v>
      </c>
      <c r="C16" s="8">
        <f t="shared" si="0"/>
        <v>-3.8</v>
      </c>
    </row>
    <row r="17" spans="2:3" ht="12.75">
      <c r="B17" s="4">
        <v>2</v>
      </c>
      <c r="C17" s="8">
        <f t="shared" si="0"/>
        <v>-4</v>
      </c>
    </row>
    <row r="18" spans="2:3" ht="12.75">
      <c r="B18" s="4">
        <v>3</v>
      </c>
      <c r="C18" s="8">
        <f t="shared" si="0"/>
        <v>-3.8</v>
      </c>
    </row>
    <row r="19" spans="2:3" ht="12.75">
      <c r="B19" s="4">
        <v>4</v>
      </c>
      <c r="C19" s="8">
        <f t="shared" si="0"/>
        <v>-3.2</v>
      </c>
    </row>
    <row r="20" spans="2:3" ht="12.75">
      <c r="B20" s="4">
        <v>5</v>
      </c>
      <c r="C20" s="8">
        <f t="shared" si="0"/>
        <v>-2.2</v>
      </c>
    </row>
    <row r="21" spans="2:3" ht="12.75">
      <c r="B21" s="4">
        <v>6</v>
      </c>
      <c r="C21" s="8">
        <f t="shared" si="0"/>
        <v>-0.7999999999999998</v>
      </c>
    </row>
    <row r="22" spans="2:3" ht="12.75">
      <c r="B22" s="4">
        <v>7</v>
      </c>
      <c r="C22" s="8">
        <f t="shared" si="0"/>
        <v>1</v>
      </c>
    </row>
    <row r="23" spans="2:3" ht="12.75">
      <c r="B23" s="4">
        <v>8</v>
      </c>
      <c r="C23" s="8">
        <f t="shared" si="0"/>
        <v>3.2</v>
      </c>
    </row>
    <row r="24" spans="2:3" ht="12.75">
      <c r="B24" s="4">
        <v>9</v>
      </c>
      <c r="C24" s="8">
        <f t="shared" si="0"/>
        <v>5.800000000000001</v>
      </c>
    </row>
    <row r="25" spans="2:3" ht="12.75">
      <c r="B25" s="5">
        <v>10</v>
      </c>
      <c r="C25" s="9">
        <f t="shared" si="0"/>
        <v>8.8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5"/>
  <sheetViews>
    <sheetView showGridLines="0" workbookViewId="0" topLeftCell="A8">
      <selection activeCell="D27" sqref="D27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-1</v>
      </c>
      <c r="D2" s="1" t="s">
        <v>1</v>
      </c>
      <c r="E2" s="10">
        <v>-4</v>
      </c>
      <c r="F2" s="1" t="s">
        <v>2</v>
      </c>
      <c r="G2" s="10">
        <v>4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>C$2*B5^2+E$2*B5+G$2</f>
        <v>-56</v>
      </c>
    </row>
    <row r="6" spans="2:3" ht="12.75">
      <c r="B6" s="4">
        <v>-9</v>
      </c>
      <c r="C6" s="7">
        <f aca="true" t="shared" si="0" ref="C6:C25">C$2*B6^2+E$2*B6+G$2</f>
        <v>-41</v>
      </c>
    </row>
    <row r="7" spans="2:3" ht="12.75">
      <c r="B7" s="4">
        <v>-8</v>
      </c>
      <c r="C7" s="7">
        <f t="shared" si="0"/>
        <v>-28</v>
      </c>
    </row>
    <row r="8" spans="2:3" ht="12.75">
      <c r="B8" s="4">
        <v>-7</v>
      </c>
      <c r="C8" s="7">
        <f t="shared" si="0"/>
        <v>-17</v>
      </c>
    </row>
    <row r="9" spans="2:3" ht="12.75">
      <c r="B9" s="4">
        <v>-6</v>
      </c>
      <c r="C9" s="7">
        <f t="shared" si="0"/>
        <v>-8</v>
      </c>
    </row>
    <row r="10" spans="2:3" ht="12.75">
      <c r="B10" s="4">
        <v>-5</v>
      </c>
      <c r="C10" s="7">
        <f t="shared" si="0"/>
        <v>-1</v>
      </c>
    </row>
    <row r="11" spans="2:3" ht="12.75">
      <c r="B11" s="4">
        <v>-4</v>
      </c>
      <c r="C11" s="7">
        <f t="shared" si="0"/>
        <v>4</v>
      </c>
    </row>
    <row r="12" spans="2:3" ht="12.75">
      <c r="B12" s="4">
        <v>-3</v>
      </c>
      <c r="C12" s="7">
        <f t="shared" si="0"/>
        <v>7</v>
      </c>
    </row>
    <row r="13" spans="2:3" ht="12.75">
      <c r="B13" s="4">
        <v>-2</v>
      </c>
      <c r="C13" s="7">
        <f t="shared" si="0"/>
        <v>8</v>
      </c>
    </row>
    <row r="14" spans="2:3" ht="12.75">
      <c r="B14" s="4">
        <v>-1</v>
      </c>
      <c r="C14" s="7">
        <f t="shared" si="0"/>
        <v>7</v>
      </c>
    </row>
    <row r="15" spans="2:3" ht="12.75">
      <c r="B15" s="4">
        <v>0</v>
      </c>
      <c r="C15" s="7">
        <f t="shared" si="0"/>
        <v>4</v>
      </c>
    </row>
    <row r="16" spans="2:3" ht="12.75">
      <c r="B16" s="4">
        <v>1</v>
      </c>
      <c r="C16" s="7">
        <f t="shared" si="0"/>
        <v>-1</v>
      </c>
    </row>
    <row r="17" spans="2:3" ht="12.75">
      <c r="B17" s="4">
        <v>2</v>
      </c>
      <c r="C17" s="7">
        <f t="shared" si="0"/>
        <v>-8</v>
      </c>
    </row>
    <row r="18" spans="2:3" ht="12.75">
      <c r="B18" s="4">
        <v>3</v>
      </c>
      <c r="C18" s="7">
        <f t="shared" si="0"/>
        <v>-17</v>
      </c>
    </row>
    <row r="19" spans="2:3" ht="12.75">
      <c r="B19" s="4">
        <v>4</v>
      </c>
      <c r="C19" s="7">
        <f t="shared" si="0"/>
        <v>-28</v>
      </c>
    </row>
    <row r="20" spans="2:3" ht="12.75">
      <c r="B20" s="4">
        <v>5</v>
      </c>
      <c r="C20" s="7">
        <f t="shared" si="0"/>
        <v>-41</v>
      </c>
    </row>
    <row r="21" spans="2:3" ht="12.75">
      <c r="B21" s="4">
        <v>6</v>
      </c>
      <c r="C21" s="7">
        <f t="shared" si="0"/>
        <v>-56</v>
      </c>
    </row>
    <row r="22" spans="2:3" ht="12.75">
      <c r="B22" s="4">
        <v>7</v>
      </c>
      <c r="C22" s="7">
        <f t="shared" si="0"/>
        <v>-73</v>
      </c>
    </row>
    <row r="23" spans="2:3" ht="12.75">
      <c r="B23" s="4">
        <v>8</v>
      </c>
      <c r="C23" s="7">
        <f t="shared" si="0"/>
        <v>-92</v>
      </c>
    </row>
    <row r="24" spans="2:3" ht="12.75">
      <c r="B24" s="4">
        <v>9</v>
      </c>
      <c r="C24" s="7">
        <f t="shared" si="0"/>
        <v>-113</v>
      </c>
    </row>
    <row r="25" spans="2:3" ht="12.75">
      <c r="B25" s="5">
        <v>10</v>
      </c>
      <c r="C25" s="9">
        <f t="shared" si="0"/>
        <v>-136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showGridLines="0" workbookViewId="0" topLeftCell="A1">
      <selection activeCell="K2" sqref="K2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ht="13.5" thickBot="1"/>
    <row r="2" spans="2:7" ht="13.5" thickBot="1">
      <c r="B2" s="1" t="s">
        <v>0</v>
      </c>
      <c r="C2" s="10">
        <v>2</v>
      </c>
      <c r="D2" s="1" t="s">
        <v>1</v>
      </c>
      <c r="E2" s="10">
        <v>4</v>
      </c>
      <c r="F2" s="1" t="s">
        <v>2</v>
      </c>
      <c r="G2" s="10">
        <v>-3</v>
      </c>
    </row>
    <row r="4" spans="2:3" ht="13.5" thickBot="1">
      <c r="B4" s="2" t="s">
        <v>3</v>
      </c>
      <c r="C4" s="6" t="s">
        <v>4</v>
      </c>
    </row>
    <row r="5" spans="2:3" ht="12.75">
      <c r="B5" s="3">
        <v>-10</v>
      </c>
      <c r="C5" s="7">
        <f aca="true" t="shared" si="0" ref="C5:C25">C$2*B5^2+E$2*B5+G$2</f>
        <v>157</v>
      </c>
    </row>
    <row r="6" spans="2:3" ht="12.75">
      <c r="B6" s="4">
        <v>-9</v>
      </c>
      <c r="C6" s="7">
        <f t="shared" si="0"/>
        <v>123</v>
      </c>
    </row>
    <row r="7" spans="2:3" ht="12.75">
      <c r="B7" s="4">
        <v>-8</v>
      </c>
      <c r="C7" s="7">
        <f t="shared" si="0"/>
        <v>93</v>
      </c>
    </row>
    <row r="8" spans="2:3" ht="12.75">
      <c r="B8" s="4">
        <v>-7</v>
      </c>
      <c r="C8" s="7">
        <f t="shared" si="0"/>
        <v>67</v>
      </c>
    </row>
    <row r="9" spans="2:3" ht="12.75">
      <c r="B9" s="4">
        <v>-6</v>
      </c>
      <c r="C9" s="7">
        <f t="shared" si="0"/>
        <v>45</v>
      </c>
    </row>
    <row r="10" spans="2:3" ht="12.75">
      <c r="B10" s="4">
        <v>-5</v>
      </c>
      <c r="C10" s="7">
        <f t="shared" si="0"/>
        <v>27</v>
      </c>
    </row>
    <row r="11" spans="2:3" ht="12.75">
      <c r="B11" s="4">
        <v>-4</v>
      </c>
      <c r="C11" s="7">
        <f t="shared" si="0"/>
        <v>13</v>
      </c>
    </row>
    <row r="12" spans="2:3" ht="12.75">
      <c r="B12" s="4">
        <v>-3</v>
      </c>
      <c r="C12" s="7">
        <f t="shared" si="0"/>
        <v>3</v>
      </c>
    </row>
    <row r="13" spans="2:3" ht="12.75">
      <c r="B13" s="4">
        <v>-2</v>
      </c>
      <c r="C13" s="7">
        <f t="shared" si="0"/>
        <v>-3</v>
      </c>
    </row>
    <row r="14" spans="2:3" ht="12.75">
      <c r="B14" s="4">
        <v>-1</v>
      </c>
      <c r="C14" s="7">
        <f t="shared" si="0"/>
        <v>-5</v>
      </c>
    </row>
    <row r="15" spans="2:3" ht="12.75">
      <c r="B15" s="4">
        <v>0</v>
      </c>
      <c r="C15" s="7">
        <f t="shared" si="0"/>
        <v>-3</v>
      </c>
    </row>
    <row r="16" spans="2:3" ht="12.75">
      <c r="B16" s="4">
        <v>1</v>
      </c>
      <c r="C16" s="7">
        <f t="shared" si="0"/>
        <v>3</v>
      </c>
    </row>
    <row r="17" spans="2:3" ht="12.75">
      <c r="B17" s="4">
        <v>2</v>
      </c>
      <c r="C17" s="7">
        <f t="shared" si="0"/>
        <v>13</v>
      </c>
    </row>
    <row r="18" spans="2:3" ht="12.75">
      <c r="B18" s="4">
        <v>3</v>
      </c>
      <c r="C18" s="7">
        <f t="shared" si="0"/>
        <v>27</v>
      </c>
    </row>
    <row r="19" spans="2:3" ht="12.75">
      <c r="B19" s="4">
        <v>4</v>
      </c>
      <c r="C19" s="7">
        <f t="shared" si="0"/>
        <v>45</v>
      </c>
    </row>
    <row r="20" spans="2:3" ht="12.75">
      <c r="B20" s="4">
        <v>5</v>
      </c>
      <c r="C20" s="7">
        <f t="shared" si="0"/>
        <v>67</v>
      </c>
    </row>
    <row r="21" spans="2:3" ht="12.75">
      <c r="B21" s="4">
        <v>6</v>
      </c>
      <c r="C21" s="7">
        <f t="shared" si="0"/>
        <v>93</v>
      </c>
    </row>
    <row r="22" spans="2:3" ht="12.75">
      <c r="B22" s="4">
        <v>7</v>
      </c>
      <c r="C22" s="7">
        <f t="shared" si="0"/>
        <v>123</v>
      </c>
    </row>
    <row r="23" spans="2:3" ht="12.75">
      <c r="B23" s="4">
        <v>8</v>
      </c>
      <c r="C23" s="7">
        <f t="shared" si="0"/>
        <v>157</v>
      </c>
    </row>
    <row r="24" spans="2:3" ht="12.75">
      <c r="B24" s="4">
        <v>9</v>
      </c>
      <c r="C24" s="7">
        <f t="shared" si="0"/>
        <v>195</v>
      </c>
    </row>
    <row r="25" spans="2:3" ht="12.75">
      <c r="B25" s="5">
        <v>10</v>
      </c>
      <c r="C25" s="7">
        <f t="shared" si="0"/>
        <v>237</v>
      </c>
    </row>
    <row r="29" ht="12.75">
      <c r="B29" t="s">
        <v>8</v>
      </c>
    </row>
    <row r="31" spans="2:6" ht="12.75">
      <c r="B31" s="12" t="s">
        <v>7</v>
      </c>
      <c r="C31" s="11">
        <f>IF(C2&lt;&gt;0,(-1)*E2/C2/2,"-")</f>
        <v>-1</v>
      </c>
      <c r="D31" s="11" t="s">
        <v>5</v>
      </c>
      <c r="E31" s="11">
        <f>IF(C2&lt;&gt;0,G2-E2*E2/4/C2)</f>
        <v>-5</v>
      </c>
      <c r="F31" s="11" t="s">
        <v>6</v>
      </c>
    </row>
    <row r="33" ht="12.75">
      <c r="B33" t="s">
        <v>9</v>
      </c>
    </row>
    <row r="35" spans="2:11" ht="12.75">
      <c r="B35" s="11" t="s">
        <v>3</v>
      </c>
      <c r="C35" s="11" t="s">
        <v>10</v>
      </c>
      <c r="D35" s="11">
        <f>IF(AND(C2&lt;&gt;0,E2*E2-4*C2*G2&gt;=0),(-1)*(E2-SQRT(E2*E2-4*C2*G2))/2/C2,"keine")</f>
        <v>0.5811388300841898</v>
      </c>
      <c r="E35" s="11" t="str">
        <f>IF(AND($C$2&lt;&gt;0,$E$2*$E$2-4*$C$2*$G$2&gt;=0),"=","")</f>
        <v>=</v>
      </c>
      <c r="F35" s="11">
        <f>IF(AND($C$2&lt;&gt;0,$E$2*$E$2-4*$C$2*$G$2&gt;=0),(-1)*E2/2/C2,"")</f>
        <v>-1</v>
      </c>
      <c r="G35" s="11" t="str">
        <f>IF(AND($C$2&lt;&gt;0,$E$2*$E$2-4*$C$2*$G$2&gt;=0),"+","")</f>
        <v>+</v>
      </c>
      <c r="H35" s="11">
        <f>IF(AND($C$2&lt;&gt;0,$E$2*$E$2-4*$C$2*$G$2&gt;=0),1/2/C2,"")</f>
        <v>0.25</v>
      </c>
      <c r="I35" s="11" t="str">
        <f>IF(AND($C$2&lt;&gt;0,$E$2*$E$2-4*$C$2*$G$2&gt;=0),"* Wurzel","")</f>
        <v>* Wurzel</v>
      </c>
      <c r="J35" s="11">
        <f>IF(AND($C$2&lt;&gt;0,$E$2*$E$2-4*$C$2*$G$2&gt;=0),E2*E2-4*C2*G2,"")</f>
        <v>40</v>
      </c>
      <c r="K35" s="11" t="str">
        <f>IF(AND($C$2&lt;&gt;0,$E$2*$E$2-4*$C$2*$G$2&gt;0),"oder","")</f>
        <v>oder</v>
      </c>
    </row>
    <row r="36" spans="2:10" ht="12.75">
      <c r="B36" s="11" t="str">
        <f>IF(AND($C$2&lt;&gt;0,$E$2*$E$2-4*$C$2*$G$2&gt;0),"x","")</f>
        <v>x</v>
      </c>
      <c r="C36" s="11" t="str">
        <f>IF(AND($C$2&lt;&gt;0,$E$2*$E$2-4*$C$2*$G$2&gt;0),"=","")</f>
        <v>=</v>
      </c>
      <c r="D36" s="11">
        <f>IF(AND($C$2&lt;&gt;0,$E$2*$E$2-4*$C$2*$G$2&gt;0),(-1)*(E2+SQRT(E2*E2-4*C2*G2))/2/C2,"")</f>
        <v>-2.58113883008419</v>
      </c>
      <c r="E36" s="11" t="str">
        <f>IF(AND($C$2&lt;&gt;0,$E$2*$E$2-4*$C$2*$G$2&gt;0),"=","")</f>
        <v>=</v>
      </c>
      <c r="F36" s="11">
        <f>IF(AND($C$2&lt;&gt;0,$E$2*$E$2-4*$C$2*$G$2&gt;0),(-1)*E2/2/C2,"")</f>
        <v>-1</v>
      </c>
      <c r="G36" s="11" t="str">
        <f>IF(AND($C$2&lt;&gt;0,$E$2*$E$2-4*$C$2*$G$2&gt;0),"-","")</f>
        <v>-</v>
      </c>
      <c r="H36" s="11">
        <f>IF(AND($C$2&lt;&gt;0,$E$2*$E$2-4*$C$2*$G$2&gt;0),1/2/C2,"")</f>
        <v>0.25</v>
      </c>
      <c r="I36" s="11" t="str">
        <f>IF(AND($C$2&lt;&gt;0,$E$2*$E$2-4*$C$2*$G$2&gt;0),"* Wurzel","")</f>
        <v>* Wurzel</v>
      </c>
      <c r="J36" s="11">
        <f>IF(AND($C$2&lt;&gt;0,$E$2*$E$2-4*$C$2*$G$2&gt;0),E2*E2-4*C2*G2,"")</f>
        <v>40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8"/>
  <sheetViews>
    <sheetView showGridLines="0" tabSelected="1" workbookViewId="0" topLeftCell="A1">
      <selection activeCell="D4" sqref="D4"/>
    </sheetView>
  </sheetViews>
  <sheetFormatPr defaultColWidth="11.421875" defaultRowHeight="12.75"/>
  <cols>
    <col min="1" max="1" width="3.28125" style="0" customWidth="1"/>
    <col min="2" max="2" width="9.140625" style="0" customWidth="1"/>
    <col min="3" max="3" width="9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7109375" style="0" customWidth="1"/>
  </cols>
  <sheetData>
    <row r="1" spans="2:15" ht="12.75">
      <c r="B1" t="s">
        <v>11</v>
      </c>
      <c r="C1" s="13" t="s">
        <v>12</v>
      </c>
      <c r="D1" s="17">
        <v>2</v>
      </c>
      <c r="E1" s="11" t="s">
        <v>5</v>
      </c>
      <c r="F1" s="17">
        <v>9</v>
      </c>
      <c r="G1" t="s">
        <v>6</v>
      </c>
      <c r="I1" s="16">
        <f>C7</f>
        <v>4</v>
      </c>
      <c r="J1" s="16">
        <f>E7</f>
        <v>2</v>
      </c>
      <c r="K1" s="16">
        <f>1</f>
        <v>1</v>
      </c>
      <c r="L1" s="16"/>
      <c r="M1" s="16">
        <f>I1</f>
        <v>4</v>
      </c>
      <c r="N1" s="16">
        <f>G7</f>
        <v>9</v>
      </c>
      <c r="O1" s="16">
        <f>K1</f>
        <v>1</v>
      </c>
    </row>
    <row r="2" spans="3:15" ht="12.75">
      <c r="C2" s="13" t="s">
        <v>13</v>
      </c>
      <c r="D2" s="17">
        <v>3</v>
      </c>
      <c r="E2" s="11" t="s">
        <v>5</v>
      </c>
      <c r="F2" s="17">
        <v>15</v>
      </c>
      <c r="G2" t="s">
        <v>6</v>
      </c>
      <c r="I2" s="16">
        <f>C8</f>
        <v>9</v>
      </c>
      <c r="J2" s="16">
        <f>E8</f>
        <v>3</v>
      </c>
      <c r="K2" s="16">
        <f>1</f>
        <v>1</v>
      </c>
      <c r="L2" s="16"/>
      <c r="M2" s="16">
        <f>I2</f>
        <v>9</v>
      </c>
      <c r="N2" s="16">
        <f>G8</f>
        <v>15</v>
      </c>
      <c r="O2" s="16">
        <f>K2</f>
        <v>1</v>
      </c>
    </row>
    <row r="3" spans="3:15" ht="12.75">
      <c r="C3" s="13" t="s">
        <v>14</v>
      </c>
      <c r="D3" s="17">
        <v>-4</v>
      </c>
      <c r="E3" s="11" t="s">
        <v>5</v>
      </c>
      <c r="F3" s="17">
        <v>4.5</v>
      </c>
      <c r="G3" t="s">
        <v>6</v>
      </c>
      <c r="I3" s="16">
        <f>C9</f>
        <v>16</v>
      </c>
      <c r="J3" s="16">
        <f>E9</f>
        <v>-4</v>
      </c>
      <c r="K3" s="16">
        <f>1</f>
        <v>1</v>
      </c>
      <c r="L3" s="16"/>
      <c r="M3" s="16">
        <f>I3</f>
        <v>16</v>
      </c>
      <c r="N3" s="16">
        <f>G9</f>
        <v>4.5</v>
      </c>
      <c r="O3" s="16">
        <f>K3</f>
        <v>1</v>
      </c>
    </row>
    <row r="4" spans="3:15" ht="12.75">
      <c r="C4" s="13"/>
      <c r="E4" s="11"/>
      <c r="I4" s="16"/>
      <c r="J4" s="16"/>
      <c r="K4" s="16"/>
      <c r="L4" s="16"/>
      <c r="M4" s="16"/>
      <c r="N4" s="16"/>
      <c r="O4" s="16"/>
    </row>
    <row r="5" spans="2:15" ht="14.25">
      <c r="B5" s="18" t="s">
        <v>15</v>
      </c>
      <c r="C5" s="19" t="s">
        <v>22</v>
      </c>
      <c r="E5" s="11"/>
      <c r="I5" s="16">
        <f>G7</f>
        <v>9</v>
      </c>
      <c r="J5" s="16">
        <f>J1</f>
        <v>2</v>
      </c>
      <c r="K5" s="16">
        <f>K1</f>
        <v>1</v>
      </c>
      <c r="L5" s="16"/>
      <c r="M5" s="16">
        <f>I1</f>
        <v>4</v>
      </c>
      <c r="N5" s="16">
        <f>J1</f>
        <v>2</v>
      </c>
      <c r="O5" s="16">
        <f>G7</f>
        <v>9</v>
      </c>
    </row>
    <row r="6" spans="3:15" ht="12.75">
      <c r="C6" s="14"/>
      <c r="E6" s="11"/>
      <c r="I6" s="16">
        <f>G8</f>
        <v>15</v>
      </c>
      <c r="J6" s="16">
        <f>J2</f>
        <v>3</v>
      </c>
      <c r="K6" s="16">
        <f>K2</f>
        <v>1</v>
      </c>
      <c r="L6" s="16"/>
      <c r="M6" s="16">
        <f>I2</f>
        <v>9</v>
      </c>
      <c r="N6" s="16">
        <f>J2</f>
        <v>3</v>
      </c>
      <c r="O6" s="16">
        <f>G8</f>
        <v>15</v>
      </c>
    </row>
    <row r="7" spans="3:15" ht="12.75">
      <c r="C7" s="14">
        <f>D1*D1</f>
        <v>4</v>
      </c>
      <c r="D7" t="s">
        <v>16</v>
      </c>
      <c r="E7" s="11">
        <f>D1</f>
        <v>2</v>
      </c>
      <c r="F7" t="s">
        <v>17</v>
      </c>
      <c r="G7">
        <f>F1</f>
        <v>9</v>
      </c>
      <c r="I7" s="16">
        <f>G9</f>
        <v>4.5</v>
      </c>
      <c r="J7" s="16">
        <f>J3</f>
        <v>-4</v>
      </c>
      <c r="K7" s="16">
        <f>K3</f>
        <v>1</v>
      </c>
      <c r="L7" s="16"/>
      <c r="M7" s="16">
        <f>I3</f>
        <v>16</v>
      </c>
      <c r="N7" s="16">
        <f>J3</f>
        <v>-4</v>
      </c>
      <c r="O7" s="16">
        <f>G9</f>
        <v>4.5</v>
      </c>
    </row>
    <row r="8" spans="3:7" ht="12.75">
      <c r="C8" s="14">
        <f>D2*D2</f>
        <v>9</v>
      </c>
      <c r="D8" t="s">
        <v>16</v>
      </c>
      <c r="E8" s="11">
        <f>D2</f>
        <v>3</v>
      </c>
      <c r="F8" t="s">
        <v>17</v>
      </c>
      <c r="G8">
        <f>F2</f>
        <v>15</v>
      </c>
    </row>
    <row r="9" spans="3:7" ht="12.75">
      <c r="C9" s="14">
        <f>D3*D3</f>
        <v>16</v>
      </c>
      <c r="D9" t="s">
        <v>16</v>
      </c>
      <c r="E9" s="11">
        <f>D3</f>
        <v>-4</v>
      </c>
      <c r="F9" t="s">
        <v>17</v>
      </c>
      <c r="G9">
        <f>F3</f>
        <v>4.5</v>
      </c>
    </row>
    <row r="10" spans="3:5" ht="12.75">
      <c r="C10" s="14"/>
      <c r="E10" s="11"/>
    </row>
    <row r="11" spans="2:9" ht="13.5" customHeight="1" hidden="1">
      <c r="B11" s="13" t="s">
        <v>18</v>
      </c>
      <c r="C11" s="14">
        <f>MDETERM(I1:K3)</f>
        <v>-42</v>
      </c>
      <c r="D11" s="13" t="s">
        <v>19</v>
      </c>
      <c r="E11" s="11">
        <f>MDETERM(I5:K7)</f>
        <v>-31.500000000000004</v>
      </c>
      <c r="F11" s="13" t="s">
        <v>20</v>
      </c>
      <c r="G11">
        <f>MDETERM(M1:O3)</f>
        <v>-94.5</v>
      </c>
      <c r="H11" s="13" t="s">
        <v>21</v>
      </c>
      <c r="I11">
        <f>MDETERM(M5:O7)</f>
        <v>-63</v>
      </c>
    </row>
    <row r="12" spans="2:5" ht="12.75">
      <c r="B12">
        <f>IF(OR(C11=0,E11=0),"Achtung: Die drei Punkte liegen auf einer Geraden. Es gibt also keine Parabel!","")</f>
      </c>
      <c r="C12" s="13"/>
      <c r="E12" s="11"/>
    </row>
    <row r="13" spans="3:5" ht="13.5" thickBot="1">
      <c r="C13" s="13"/>
      <c r="E13" s="11"/>
    </row>
    <row r="14" spans="2:7" ht="13.5" thickBot="1">
      <c r="B14" s="1" t="s">
        <v>0</v>
      </c>
      <c r="C14" s="15">
        <f>IF(C11&lt;&gt;0,E11/C11,"")</f>
        <v>0.7500000000000001</v>
      </c>
      <c r="D14" s="1" t="s">
        <v>1</v>
      </c>
      <c r="E14" s="15">
        <f>IF(C11&lt;&gt;0,G11/C11,"")</f>
        <v>2.25</v>
      </c>
      <c r="F14" s="1" t="s">
        <v>2</v>
      </c>
      <c r="G14" s="15">
        <f>IF(C11&lt;&gt;0,I11/C11,"")</f>
        <v>1.5</v>
      </c>
    </row>
    <row r="16" spans="2:3" ht="13.5" thickBot="1">
      <c r="B16" s="2" t="s">
        <v>3</v>
      </c>
      <c r="C16" s="6" t="s">
        <v>4</v>
      </c>
    </row>
    <row r="17" spans="2:3" ht="12.75">
      <c r="B17" s="3">
        <v>-10</v>
      </c>
      <c r="C17" s="7">
        <f>IF(C$11&lt;&gt;0,C$14*B17^2+E$14*B17+G$14,"")</f>
        <v>54.000000000000014</v>
      </c>
    </row>
    <row r="18" spans="2:3" ht="12.75">
      <c r="B18" s="4">
        <v>-9</v>
      </c>
      <c r="C18" s="7">
        <f>IF(C$11&lt;&gt;0,C$14*B18^2+E$14*B18+G$14,"")</f>
        <v>42.00000000000001</v>
      </c>
    </row>
    <row r="19" spans="2:3" ht="12.75">
      <c r="B19" s="4">
        <v>-8</v>
      </c>
      <c r="C19" s="7">
        <f>IF(C$11&lt;&gt;0,C$14*B19^2+E$14*B19+G$14,"")</f>
        <v>31.500000000000007</v>
      </c>
    </row>
    <row r="20" spans="2:3" ht="12.75">
      <c r="B20" s="4">
        <v>-7</v>
      </c>
      <c r="C20" s="7">
        <f>IF(C$11&lt;&gt;0,C$14*B20^2+E$14*B20+G$14,"")</f>
        <v>22.500000000000007</v>
      </c>
    </row>
    <row r="21" spans="2:3" ht="12.75">
      <c r="B21" s="4">
        <v>-6</v>
      </c>
      <c r="C21" s="7">
        <f>IF(C$11&lt;&gt;0,C$14*B21^2+E$14*B21+G$14,"")</f>
        <v>15.000000000000004</v>
      </c>
    </row>
    <row r="22" spans="2:3" ht="12.75">
      <c r="B22" s="4">
        <v>-5</v>
      </c>
      <c r="C22" s="7">
        <f>IF(C$11&lt;&gt;0,C$14*B22^2+E$14*B22+G$14,"")</f>
        <v>9.000000000000004</v>
      </c>
    </row>
    <row r="23" spans="2:3" ht="12.75">
      <c r="B23" s="4">
        <v>-4</v>
      </c>
      <c r="C23" s="7">
        <f>IF(C$11&lt;&gt;0,C$14*B23^2+E$14*B23+G$14,"")</f>
        <v>4.500000000000002</v>
      </c>
    </row>
    <row r="24" spans="2:3" ht="12.75">
      <c r="B24" s="4">
        <v>-3</v>
      </c>
      <c r="C24" s="7">
        <f>IF(C$11&lt;&gt;0,C$14*B24^2+E$14*B24+G$14,"")</f>
        <v>1.5000000000000009</v>
      </c>
    </row>
    <row r="25" spans="2:3" ht="12.75">
      <c r="B25" s="4">
        <v>-2</v>
      </c>
      <c r="C25" s="7">
        <f>IF(C$11&lt;&gt;0,C$14*B25^2+E$14*B25+G$14,"")</f>
        <v>4.440892098500626E-16</v>
      </c>
    </row>
    <row r="26" spans="2:3" ht="12.75">
      <c r="B26" s="4">
        <v>-1</v>
      </c>
      <c r="C26" s="7">
        <f>IF(C$11&lt;&gt;0,C$14*B26^2+E$14*B26+G$14,"")</f>
        <v>0</v>
      </c>
    </row>
    <row r="27" spans="2:3" ht="12.75">
      <c r="B27" s="4">
        <v>0</v>
      </c>
      <c r="C27" s="7">
        <f>IF(C$11&lt;&gt;0,C$14*B27^2+E$14*B27+G$14,"")</f>
        <v>1.5</v>
      </c>
    </row>
    <row r="28" spans="2:3" ht="12.75">
      <c r="B28" s="4">
        <v>1</v>
      </c>
      <c r="C28" s="7">
        <f>IF(C$11&lt;&gt;0,C$14*B28^2+E$14*B28+G$14,"")</f>
        <v>4.5</v>
      </c>
    </row>
    <row r="29" spans="2:3" ht="12.75">
      <c r="B29" s="4">
        <v>2</v>
      </c>
      <c r="C29" s="7">
        <f>IF(C$11&lt;&gt;0,C$14*B29^2+E$14*B29+G$14,"")</f>
        <v>9</v>
      </c>
    </row>
    <row r="30" spans="2:3" ht="12.75">
      <c r="B30" s="4">
        <v>3</v>
      </c>
      <c r="C30" s="7">
        <f>IF(C$11&lt;&gt;0,C$14*B30^2+E$14*B30+G$14,"")</f>
        <v>15</v>
      </c>
    </row>
    <row r="31" spans="2:3" ht="12.75">
      <c r="B31" s="4">
        <v>4</v>
      </c>
      <c r="C31" s="7">
        <f>IF(C$11&lt;&gt;0,C$14*B31^2+E$14*B31+G$14,"")</f>
        <v>22.5</v>
      </c>
    </row>
    <row r="32" spans="2:3" ht="12.75">
      <c r="B32" s="4">
        <v>5</v>
      </c>
      <c r="C32" s="7">
        <f>IF(C$11&lt;&gt;0,C$14*B32^2+E$14*B32+G$14,"")</f>
        <v>31.500000000000004</v>
      </c>
    </row>
    <row r="33" spans="2:3" ht="12.75">
      <c r="B33" s="4">
        <v>6</v>
      </c>
      <c r="C33" s="7">
        <f>IF(C$11&lt;&gt;0,C$14*B33^2+E$14*B33+G$14,"")</f>
        <v>42</v>
      </c>
    </row>
    <row r="34" spans="2:3" ht="12.75">
      <c r="B34" s="4">
        <v>7</v>
      </c>
      <c r="C34" s="7">
        <f>IF(C$11&lt;&gt;0,C$14*B34^2+E$14*B34+G$14,"")</f>
        <v>54.00000000000001</v>
      </c>
    </row>
    <row r="35" spans="2:3" ht="12.75">
      <c r="B35" s="4">
        <v>8</v>
      </c>
      <c r="C35" s="7">
        <f>IF(C$11&lt;&gt;0,C$14*B35^2+E$14*B35+G$14,"")</f>
        <v>67.5</v>
      </c>
    </row>
    <row r="36" spans="2:3" ht="12.75">
      <c r="B36" s="4">
        <v>9</v>
      </c>
      <c r="C36" s="7">
        <f>IF(C$11&lt;&gt;0,C$14*B36^2+E$14*B36+G$14,"")</f>
        <v>82.5</v>
      </c>
    </row>
    <row r="37" spans="2:3" ht="12.75">
      <c r="B37" s="5">
        <v>10</v>
      </c>
      <c r="C37" s="9">
        <f>IF(C$11&lt;&gt;0,C$14*B37^2+E$14*B37+G$14,"")</f>
        <v>99.00000000000001</v>
      </c>
    </row>
    <row r="41" ht="12.75">
      <c r="B41" t="str">
        <f>IF(B12="","Scheitelpunkt:","")</f>
        <v>Scheitelpunkt:</v>
      </c>
    </row>
    <row r="43" spans="2:6" ht="12.75">
      <c r="B43" s="12" t="str">
        <f>IF(B12="","S (","")</f>
        <v>S (</v>
      </c>
      <c r="C43" s="11">
        <f>IF(B12="",IF(C14&lt;&gt;0,(-1)*E14/C14/2,"-"),"")</f>
        <v>-1.4999999999999998</v>
      </c>
      <c r="D43" s="11" t="str">
        <f>IF(B12="","|","")</f>
        <v>|</v>
      </c>
      <c r="E43" s="11">
        <f>IF(B12="",IF(C14&lt;&gt;0,G14-E14*E14/4/C14),"")</f>
        <v>-0.18749999999999978</v>
      </c>
      <c r="F43" s="11" t="str">
        <f>IF(B12="",")","")</f>
        <v>)</v>
      </c>
    </row>
    <row r="45" ht="12.75">
      <c r="B45" t="str">
        <f>IF(B12="","Nullstellen:","")</f>
        <v>Nullstellen:</v>
      </c>
    </row>
    <row r="47" spans="2:11" ht="12.75">
      <c r="B47" s="11" t="str">
        <f>IF(B12="","x","")</f>
        <v>x</v>
      </c>
      <c r="C47" s="11" t="str">
        <f>IF(B12="","=","")</f>
        <v>=</v>
      </c>
      <c r="D47" s="11">
        <f>IF(B12="",IF(AND(C14&lt;&gt;0,E14*E14-4*C14*G14&gt;=0),(-1)*(E14-SQRT(E14*E14-4*C14*G14))/2/C14,"keine"),"")</f>
        <v>-1.0000000000000002</v>
      </c>
      <c r="E47" s="11" t="str">
        <f>IF(AND($C$14&lt;&gt;0,$E$14*$E$14-4*$C$14*$G$14&gt;=0),"=","")</f>
        <v>=</v>
      </c>
      <c r="F47" s="11">
        <f>IF(AND($C$14&lt;&gt;0,$E$14*$E$14-4*$C$14*$G$14&gt;=0),(-1)*E14/2/C14,"")</f>
        <v>-1.4999999999999998</v>
      </c>
      <c r="G47" s="11" t="str">
        <f>IF(AND($C$14&lt;&gt;0,$E$14*$E$14-4*$C$14*$G$14&gt;=0),"+","")</f>
        <v>+</v>
      </c>
      <c r="H47" s="11">
        <f>IF(AND($C$14&lt;&gt;0,$E$14*$E$14-4*$C$14*$G$14&gt;=0),1/2/C14,"")</f>
        <v>0.6666666666666665</v>
      </c>
      <c r="I47" s="11" t="str">
        <f>IF(AND($C$14&lt;&gt;0,$E$14*$E$14-4*$C$14*$G$14&gt;=0),"* Wurzel","")</f>
        <v>* Wurzel</v>
      </c>
      <c r="J47" s="11">
        <f>IF(AND($C$14&lt;&gt;0,$E$14*$E$14-4*$C$14*$G$14&gt;=0),E14*E14-4*C14*G14,"")</f>
        <v>0.5624999999999991</v>
      </c>
      <c r="K47" s="11" t="str">
        <f>IF(AND($C$14&lt;&gt;0,$E$14*$E$14-4*$C$14*$G$14&gt;0),"oder","")</f>
        <v>oder</v>
      </c>
    </row>
    <row r="48" spans="2:10" ht="12.75">
      <c r="B48" s="11" t="str">
        <f>IF(AND($C$14&lt;&gt;0,$E$14*$E$14-4*$C$14*$G$14&gt;0),"x","")</f>
        <v>x</v>
      </c>
      <c r="C48" s="11" t="str">
        <f>IF(AND($C$14&lt;&gt;0,$E$14*$E$14-4*$C$14*$G$14&gt;0),"=","")</f>
        <v>=</v>
      </c>
      <c r="D48" s="11">
        <f>IF(AND($C$14&lt;&gt;0,$E$14*$E$14-4*$C$14*$G$14&gt;0),(-1)*(E14+SQRT(E14*E14-4*C14*G14))/2/C14,"")</f>
        <v>-1.9999999999999993</v>
      </c>
      <c r="E48" s="11" t="str">
        <f>IF(AND($C$14&lt;&gt;0,$E$14*$E$14-4*$C$14*$G$14&gt;0),"=","")</f>
        <v>=</v>
      </c>
      <c r="F48" s="11">
        <f>IF(AND($C$14&lt;&gt;0,$E$14*$E$14-4*$C$14*$G$14&gt;0),(-1)*E14/2/C14,"")</f>
        <v>-1.4999999999999998</v>
      </c>
      <c r="G48" s="11" t="str">
        <f>IF(AND($C$14&lt;&gt;0,$E$14*$E$14-4*$C$14*$G$14&gt;0),"-","")</f>
        <v>-</v>
      </c>
      <c r="H48" s="11">
        <f>IF(AND($C$14&lt;&gt;0,$E$14*$E$14-4*$C$14*$G$14&gt;0),1/2/C14,"")</f>
        <v>0.6666666666666665</v>
      </c>
      <c r="I48" s="11" t="str">
        <f>IF(AND($C$14&lt;&gt;0,$E$14*$E$14-4*$C$14*$G$14&gt;0),"* Wurzel","")</f>
        <v>* Wurzel</v>
      </c>
      <c r="J48" s="11">
        <f>IF(AND($C$14&lt;&gt;0,$E$14*$E$14-4*$C$14*$G$14&gt;0),E14*E14-4*C14*G14,"")</f>
        <v>0.5624999999999991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dcterms:created xsi:type="dcterms:W3CDTF">1996-10-17T05:27:31Z</dcterms:created>
  <dcterms:modified xsi:type="dcterms:W3CDTF">2007-04-26T18:11:05Z</dcterms:modified>
  <cp:category/>
  <cp:version/>
  <cp:contentType/>
  <cp:contentStatus/>
</cp:coreProperties>
</file>